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320" yWindow="0" windowWidth="2584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G28" i="1"/>
  <c r="G11" i="1"/>
  <c r="G6" i="1"/>
  <c r="H5" i="1"/>
  <c r="G4" i="1"/>
  <c r="H4" i="1"/>
  <c r="G2" i="1"/>
  <c r="H2" i="1"/>
  <c r="G3" i="1"/>
  <c r="H3" i="1"/>
  <c r="F4" i="1"/>
  <c r="F2" i="1"/>
  <c r="F6" i="1"/>
  <c r="B15" i="1"/>
  <c r="F3" i="1"/>
</calcChain>
</file>

<file path=xl/sharedStrings.xml><?xml version="1.0" encoding="utf-8"?>
<sst xmlns="http://schemas.openxmlformats.org/spreadsheetml/2006/main" count="63" uniqueCount="56">
  <si>
    <t>Fuel</t>
  </si>
  <si>
    <t>Propane</t>
  </si>
  <si>
    <t>Natural Gas</t>
  </si>
  <si>
    <t>Heating Oil</t>
  </si>
  <si>
    <t>Electricity</t>
  </si>
  <si>
    <t>Wood Pellets</t>
  </si>
  <si>
    <t>Cost</t>
  </si>
  <si>
    <t>$0.88/m3</t>
  </si>
  <si>
    <t>Energy</t>
  </si>
  <si>
    <t>25.3 MJ/litre</t>
  </si>
  <si>
    <t>37.5 MJ/m3</t>
  </si>
  <si>
    <t>28.2 MJ/litre</t>
  </si>
  <si>
    <t>3.6 MJ/kWh</t>
  </si>
  <si>
    <t>18.6 MJ/kg</t>
  </si>
  <si>
    <t>Cost/MJ</t>
  </si>
  <si>
    <t>Savings %</t>
  </si>
  <si>
    <t>*Adjust for efficiency</t>
  </si>
  <si>
    <t>Efficiency</t>
  </si>
  <si>
    <t>All efficiency figures based on highest possible value:</t>
  </si>
  <si>
    <t>http://oee.nrcan.gc.ca/equipment/heating/2371</t>
  </si>
  <si>
    <t>Adjusted Energy</t>
  </si>
  <si>
    <t>23.8 MJ/litre</t>
  </si>
  <si>
    <t>36 MJ/m3</t>
  </si>
  <si>
    <t>25.2 MJ/litre</t>
  </si>
  <si>
    <t>14.9 MJ/kg</t>
  </si>
  <si>
    <t>Adjusted Cost/MJ</t>
  </si>
  <si>
    <t>Other Adjustments</t>
  </si>
  <si>
    <t>($5.50+0.33)/18.1kg</t>
  </si>
  <si>
    <t>Wood Pellet Delivery Cost = $20/1 ton skid</t>
  </si>
  <si>
    <t>*TAXES NOT INCLUDED</t>
  </si>
  <si>
    <t>$0.74/litre</t>
  </si>
  <si>
    <t>$1.20/litre</t>
  </si>
  <si>
    <t>Delivery/bag based on 60 bag skid</t>
  </si>
  <si>
    <t>Union Gas Southern Ontario Rate - April 1, 2013 including Gas Commodity Price Adjustment, transportation not included</t>
  </si>
  <si>
    <t>Not adjusted for transportation</t>
  </si>
  <si>
    <t>Electricity average price as of May 2013 adjusted for 12 months peak variance</t>
  </si>
  <si>
    <t>(Weighted average of daily rate peaks)</t>
  </si>
  <si>
    <t>Adjusted on overall average 24/7 usage</t>
  </si>
  <si>
    <t>Delivery</t>
  </si>
  <si>
    <t>+</t>
  </si>
  <si>
    <t xml:space="preserve">Rate ($): </t>
  </si>
  <si>
    <t>$0.03756/kWh (distribution volume charge)</t>
  </si>
  <si>
    <t>$0.00480/kWh (Retail Transmission Rate - line)</t>
  </si>
  <si>
    <t xml:space="preserve">$32.50/month (Residential - low density) </t>
  </si>
  <si>
    <t>=</t>
  </si>
  <si>
    <t>$32.50/month ($390/year) + $0.04926/kWh</t>
  </si>
  <si>
    <t>$0.00690/kWh (Retail Transmission Rate - Network)</t>
  </si>
  <si>
    <t>http://www.hydroone.com/RegulatoryAffairs/RatesPrices/Pages/DeliveryRates.aspx</t>
  </si>
  <si>
    <t xml:space="preserve">*This rate does not include HST, Ontario Clean Energy Benefit, or Payment Plans. </t>
  </si>
  <si>
    <t xml:space="preserve">  All figures are meant to represent an average for demonstration purposes</t>
  </si>
  <si>
    <t>Average Ontario Household usage (4 people) = 800kWh/month</t>
  </si>
  <si>
    <t>($32.50/month delivery charge) / (800kWh/month)</t>
  </si>
  <si>
    <t>Total Electricity Rate</t>
  </si>
  <si>
    <t>/kWh</t>
  </si>
  <si>
    <t>$0.17/kWh</t>
  </si>
  <si>
    <t>http://www.hydroone.com/MyHome/MyAccount/MyBill/Pages/OntarioCleanEnergyBenefit.aspx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</si>
</sst>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2" borderId="0" xfId="7" applyFill="1"/>
    <xf numFmtId="0" fontId="0" fillId="3" borderId="0" xfId="0" applyFill="1"/>
    <xf numFmtId="9" fontId="0" fillId="3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3" fillId="5" borderId="0" xfId="0" applyFont="1" applyFill="1"/>
    <xf numFmtId="0" fontId="0" fillId="5" borderId="0" xfId="0" applyFont="1" applyFill="1"/>
    <xf numFmtId="8" fontId="0" fillId="5" borderId="0" xfId="0" applyNumberFormat="1" applyFill="1"/>
    <xf numFmtId="0" fontId="0" fillId="5" borderId="0" xfId="0" applyFont="1" applyFill="1" applyAlignment="1">
      <alignment horizontal="right"/>
    </xf>
    <xf numFmtId="8" fontId="3" fillId="5" borderId="0" xfId="0" applyNumberFormat="1" applyFont="1" applyFill="1"/>
    <xf numFmtId="0" fontId="1" fillId="5" borderId="0" xfId="7" applyFill="1"/>
    <xf numFmtId="164" fontId="0" fillId="5" borderId="0" xfId="0" applyNumberFormat="1" applyFill="1" applyAlignment="1">
      <alignment horizontal="left"/>
    </xf>
    <xf numFmtId="164" fontId="0" fillId="5" borderId="0" xfId="0" applyNumberFormat="1" applyFill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ydroone.com/RegulatoryAffairs/RatesPrices/Pages/DeliveryRates.aspx" TargetMode="External"/><Relationship Id="rId2" Type="http://schemas.openxmlformats.org/officeDocument/2006/relationships/hyperlink" Target="http://www.hydroone.com/MyHome/MyAccount/MyBill/Pages/OntarioCleanEnergyBenefit.aspx" TargetMode="External"/><Relationship Id="rId3" Type="http://schemas.openxmlformats.org/officeDocument/2006/relationships/hyperlink" Target="http://oee.nrcan.gc.ca/equipment/heating/2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E23" sqref="E23"/>
    </sheetView>
  </sheetViews>
  <sheetFormatPr baseColWidth="10" defaultRowHeight="15" x14ac:dyDescent="0"/>
  <cols>
    <col min="1" max="1" width="12" customWidth="1"/>
    <col min="2" max="2" width="18.1640625" customWidth="1"/>
    <col min="3" max="3" width="10.6640625" customWidth="1"/>
    <col min="4" max="4" width="13.1640625" customWidth="1"/>
    <col min="5" max="5" width="14.1640625" customWidth="1"/>
    <col min="7" max="7" width="15.5" customWidth="1"/>
    <col min="9" max="9" width="18.83203125" customWidth="1"/>
  </cols>
  <sheetData>
    <row r="1" spans="1:17">
      <c r="A1" s="4" t="s">
        <v>0</v>
      </c>
      <c r="B1" s="4" t="s">
        <v>6</v>
      </c>
      <c r="C1" s="4" t="s">
        <v>17</v>
      </c>
      <c r="D1" s="4" t="s">
        <v>8</v>
      </c>
      <c r="E1" s="4" t="s">
        <v>20</v>
      </c>
      <c r="F1" s="4" t="s">
        <v>14</v>
      </c>
      <c r="G1" s="4" t="s">
        <v>25</v>
      </c>
      <c r="H1" s="4" t="s">
        <v>15</v>
      </c>
      <c r="I1" s="4" t="s">
        <v>26</v>
      </c>
      <c r="J1" s="4"/>
      <c r="K1" s="4"/>
      <c r="L1" s="4"/>
      <c r="M1" s="4"/>
      <c r="N1" s="4"/>
      <c r="O1" s="4"/>
      <c r="P1" s="4"/>
      <c r="Q1" s="4"/>
    </row>
    <row r="2" spans="1:17">
      <c r="A2" s="4" t="s">
        <v>1</v>
      </c>
      <c r="B2" s="4" t="s">
        <v>30</v>
      </c>
      <c r="C2" s="5">
        <v>0.94</v>
      </c>
      <c r="D2" s="4" t="s">
        <v>9</v>
      </c>
      <c r="E2" s="4" t="s">
        <v>21</v>
      </c>
      <c r="F2" s="6">
        <f>0.74/25.3</f>
        <v>2.9249011857707508E-2</v>
      </c>
      <c r="G2" s="6">
        <f>0.74/23.8</f>
        <v>3.1092436974789913E-2</v>
      </c>
      <c r="H2" s="7">
        <f>100-(G6/G2*100)</f>
        <v>34.409176501949673</v>
      </c>
      <c r="I2" s="4" t="s">
        <v>34</v>
      </c>
      <c r="J2" s="4"/>
      <c r="K2" s="4"/>
      <c r="L2" s="4"/>
      <c r="M2" s="4"/>
      <c r="N2" s="4"/>
      <c r="O2" s="4"/>
      <c r="P2" s="4"/>
      <c r="Q2" s="4"/>
    </row>
    <row r="3" spans="1:17">
      <c r="A3" s="4" t="s">
        <v>2</v>
      </c>
      <c r="B3" s="4" t="s">
        <v>7</v>
      </c>
      <c r="C3" s="5">
        <v>0.96</v>
      </c>
      <c r="D3" s="4" t="s">
        <v>10</v>
      </c>
      <c r="E3" s="4" t="s">
        <v>22</v>
      </c>
      <c r="F3" s="6">
        <f>0.88/37.5</f>
        <v>2.3466666666666667E-2</v>
      </c>
      <c r="G3" s="6">
        <f>0.88/36</f>
        <v>2.4444444444444446E-2</v>
      </c>
      <c r="H3" s="7">
        <f>100-(G6/G3*100)</f>
        <v>16.570877674366869</v>
      </c>
      <c r="I3" s="4" t="s">
        <v>33</v>
      </c>
      <c r="J3" s="4"/>
      <c r="K3" s="4"/>
      <c r="L3" s="4"/>
      <c r="M3" s="4"/>
      <c r="N3" s="4"/>
      <c r="O3" s="4"/>
      <c r="P3" s="4"/>
      <c r="Q3" s="4"/>
    </row>
    <row r="4" spans="1:17">
      <c r="A4" s="4" t="s">
        <v>3</v>
      </c>
      <c r="B4" s="4" t="s">
        <v>31</v>
      </c>
      <c r="C4" s="5">
        <v>0.89</v>
      </c>
      <c r="D4" s="4" t="s">
        <v>11</v>
      </c>
      <c r="E4" s="4" t="s">
        <v>23</v>
      </c>
      <c r="F4" s="6">
        <f>1.2/28.2</f>
        <v>4.2553191489361701E-2</v>
      </c>
      <c r="G4" s="6">
        <f>1.2/25.2</f>
        <v>4.7619047619047616E-2</v>
      </c>
      <c r="H4" s="7">
        <f>100-(G6/G4*100)</f>
        <v>57.173050539508324</v>
      </c>
      <c r="I4" s="4" t="s">
        <v>34</v>
      </c>
      <c r="J4" s="4"/>
      <c r="K4" s="4"/>
      <c r="L4" s="4"/>
      <c r="M4" s="4"/>
      <c r="N4" s="4"/>
      <c r="O4" s="4"/>
      <c r="P4" s="4"/>
      <c r="Q4" s="4"/>
    </row>
    <row r="5" spans="1:17">
      <c r="A5" s="4" t="s">
        <v>4</v>
      </c>
      <c r="B5" s="4" t="s">
        <v>54</v>
      </c>
      <c r="C5" s="5">
        <v>1</v>
      </c>
      <c r="D5" s="4" t="s">
        <v>12</v>
      </c>
      <c r="E5" s="4" t="s">
        <v>12</v>
      </c>
      <c r="F5" s="6">
        <f>0.17/3.6</f>
        <v>4.7222222222222221E-2</v>
      </c>
      <c r="G5" s="6">
        <v>4.7199999999999999E-2</v>
      </c>
      <c r="H5" s="7">
        <f>100-(G6/G5*100)</f>
        <v>56.792827420811463</v>
      </c>
      <c r="I5" s="4" t="s">
        <v>37</v>
      </c>
      <c r="J5" s="4"/>
      <c r="K5" s="4"/>
      <c r="L5" s="4"/>
      <c r="M5" s="4"/>
      <c r="N5" s="4"/>
      <c r="O5" s="4"/>
      <c r="P5" s="4"/>
      <c r="Q5" s="4"/>
    </row>
    <row r="6" spans="1:17">
      <c r="A6" s="4" t="s">
        <v>5</v>
      </c>
      <c r="B6" s="8" t="s">
        <v>27</v>
      </c>
      <c r="C6" s="5">
        <v>0.8</v>
      </c>
      <c r="D6" s="4" t="s">
        <v>13</v>
      </c>
      <c r="E6" s="4" t="s">
        <v>24</v>
      </c>
      <c r="F6" s="6">
        <f>((5.5+0.33)/18.1)/18.6</f>
        <v>1.731717459751678E-2</v>
      </c>
      <c r="G6" s="6">
        <f>(5.5/18.1)/14.9</f>
        <v>2.0393785457376988E-2</v>
      </c>
      <c r="H6" s="4"/>
      <c r="I6" s="4" t="s">
        <v>32</v>
      </c>
      <c r="J6" s="4"/>
      <c r="K6" s="4"/>
      <c r="L6" s="4"/>
      <c r="M6" s="4"/>
      <c r="N6" s="4"/>
      <c r="O6" s="4"/>
      <c r="P6" s="4"/>
      <c r="Q6" s="4"/>
    </row>
    <row r="7" spans="1:17">
      <c r="E7" t="s">
        <v>16</v>
      </c>
      <c r="F7" s="1"/>
      <c r="G7" t="s">
        <v>16</v>
      </c>
    </row>
    <row r="8" spans="1:17">
      <c r="A8" s="9" t="s">
        <v>29</v>
      </c>
      <c r="B8" s="9"/>
    </row>
    <row r="10" spans="1:17">
      <c r="B10" s="2" t="s">
        <v>18</v>
      </c>
      <c r="C10" s="2"/>
      <c r="D10" s="2"/>
      <c r="F10" s="10"/>
      <c r="G10" s="10" t="s">
        <v>35</v>
      </c>
      <c r="H10" s="10"/>
      <c r="I10" s="10"/>
      <c r="J10" s="10"/>
      <c r="K10" s="10"/>
    </row>
    <row r="11" spans="1:17">
      <c r="B11" s="3" t="s">
        <v>19</v>
      </c>
      <c r="C11" s="2"/>
      <c r="D11" s="2"/>
      <c r="F11" s="11" t="s">
        <v>40</v>
      </c>
      <c r="G11" s="12">
        <f>((6.7*0.6428)+(10.4*0.1786)+(12.4*0.125))/100</f>
        <v>7.7142000000000002E-2</v>
      </c>
      <c r="H11" s="10" t="s">
        <v>36</v>
      </c>
      <c r="I11" s="10"/>
      <c r="J11" s="10"/>
      <c r="K11" s="10"/>
    </row>
    <row r="12" spans="1:17">
      <c r="B12" s="2"/>
      <c r="C12" s="2"/>
      <c r="D12" s="2"/>
      <c r="F12" s="10"/>
      <c r="G12" s="10"/>
      <c r="H12" s="10"/>
      <c r="I12" s="10"/>
      <c r="J12" s="10"/>
      <c r="K12" s="10"/>
    </row>
    <row r="13" spans="1:17">
      <c r="B13" s="2"/>
      <c r="C13" s="2"/>
      <c r="D13" s="2"/>
      <c r="F13" s="10"/>
      <c r="G13" s="13" t="s">
        <v>38</v>
      </c>
      <c r="H13" s="10"/>
      <c r="I13" s="10"/>
      <c r="J13" s="10"/>
      <c r="K13" s="10"/>
    </row>
    <row r="14" spans="1:17">
      <c r="B14" s="2" t="s">
        <v>28</v>
      </c>
      <c r="C14" s="2"/>
      <c r="D14" s="2"/>
      <c r="F14" s="10"/>
      <c r="G14" s="14" t="s">
        <v>43</v>
      </c>
      <c r="H14" s="10"/>
      <c r="I14" s="10"/>
      <c r="J14" s="10"/>
      <c r="K14" s="10"/>
    </row>
    <row r="15" spans="1:17">
      <c r="B15" s="2">
        <f>20/60</f>
        <v>0.33333333333333331</v>
      </c>
      <c r="C15" s="2"/>
      <c r="D15" s="2"/>
      <c r="F15" s="11" t="s">
        <v>39</v>
      </c>
      <c r="G15" s="10" t="s">
        <v>41</v>
      </c>
      <c r="H15" s="10"/>
      <c r="I15" s="10"/>
      <c r="J15" s="10"/>
      <c r="K15" s="10"/>
    </row>
    <row r="16" spans="1:17">
      <c r="F16" s="11" t="s">
        <v>39</v>
      </c>
      <c r="G16" s="15" t="s">
        <v>42</v>
      </c>
      <c r="H16" s="10"/>
      <c r="I16" s="10"/>
      <c r="J16" s="10"/>
      <c r="K16" s="10"/>
    </row>
    <row r="17" spans="6:11">
      <c r="F17" s="16" t="s">
        <v>39</v>
      </c>
      <c r="G17" s="17" t="s">
        <v>46</v>
      </c>
      <c r="H17" s="10"/>
      <c r="I17" s="10"/>
      <c r="J17" s="10"/>
      <c r="K17" s="10"/>
    </row>
    <row r="18" spans="6:11">
      <c r="F18" s="11" t="s">
        <v>44</v>
      </c>
      <c r="G18" s="10" t="s">
        <v>45</v>
      </c>
      <c r="H18" s="10"/>
      <c r="I18" s="10"/>
      <c r="J18" s="10"/>
      <c r="K18" s="10"/>
    </row>
    <row r="19" spans="6:11">
      <c r="F19" s="10"/>
      <c r="G19" s="10"/>
      <c r="H19" s="10"/>
      <c r="I19" s="10"/>
      <c r="J19" s="10"/>
      <c r="K19" s="10"/>
    </row>
    <row r="20" spans="6:11">
      <c r="F20" s="18" t="s">
        <v>47</v>
      </c>
      <c r="G20" s="10"/>
      <c r="H20" s="10"/>
      <c r="I20" s="10"/>
      <c r="J20" s="10"/>
      <c r="K20" s="10"/>
    </row>
    <row r="21" spans="6:11">
      <c r="F21" s="10"/>
      <c r="G21" s="10"/>
      <c r="H21" s="10"/>
      <c r="I21" s="10"/>
      <c r="J21" s="10"/>
      <c r="K21" s="10"/>
    </row>
    <row r="22" spans="6:11">
      <c r="F22" s="10" t="s">
        <v>48</v>
      </c>
      <c r="G22" s="10"/>
      <c r="H22" s="10"/>
      <c r="I22" s="10"/>
      <c r="J22" s="10"/>
      <c r="K22" s="10"/>
    </row>
    <row r="23" spans="6:11">
      <c r="F23" s="10" t="s">
        <v>49</v>
      </c>
      <c r="G23" s="10"/>
      <c r="H23" s="10"/>
      <c r="I23" s="10"/>
      <c r="J23" s="10"/>
      <c r="K23" s="10"/>
    </row>
    <row r="24" spans="6:11">
      <c r="F24" s="10"/>
      <c r="G24" s="10"/>
      <c r="H24" s="10"/>
      <c r="I24" s="10"/>
      <c r="J24" s="10"/>
      <c r="K24" s="10"/>
    </row>
    <row r="25" spans="6:11">
      <c r="F25" s="10" t="s">
        <v>50</v>
      </c>
      <c r="G25" s="10"/>
      <c r="H25" s="10"/>
      <c r="I25" s="10"/>
      <c r="J25" s="10"/>
      <c r="K25" s="10"/>
    </row>
    <row r="26" spans="6:11">
      <c r="F26" s="18" t="s">
        <v>55</v>
      </c>
      <c r="G26" s="10"/>
      <c r="H26" s="10"/>
      <c r="I26" s="10"/>
      <c r="J26" s="10"/>
      <c r="K26" s="10"/>
    </row>
    <row r="27" spans="6:11">
      <c r="F27" s="10" t="s">
        <v>51</v>
      </c>
      <c r="G27" s="10"/>
      <c r="H27" s="10"/>
      <c r="I27" s="10"/>
      <c r="J27" s="10"/>
      <c r="K27" s="10"/>
    </row>
    <row r="28" spans="6:11">
      <c r="F28" s="11" t="s">
        <v>44</v>
      </c>
      <c r="G28" s="12">
        <f xml:space="preserve"> 32.5/800</f>
        <v>4.0625000000000001E-2</v>
      </c>
      <c r="H28" s="10" t="s">
        <v>53</v>
      </c>
      <c r="I28" s="10"/>
      <c r="J28" s="10"/>
      <c r="K28" s="10"/>
    </row>
    <row r="29" spans="6:11">
      <c r="F29" s="10"/>
      <c r="G29" s="10"/>
      <c r="H29" s="10"/>
      <c r="I29" s="10"/>
      <c r="J29" s="10"/>
      <c r="K29" s="10"/>
    </row>
    <row r="30" spans="6:11">
      <c r="F30" s="10"/>
      <c r="G30" s="13" t="s">
        <v>52</v>
      </c>
      <c r="H30" s="10"/>
      <c r="I30" s="10"/>
      <c r="J30" s="10"/>
      <c r="K30" s="10"/>
    </row>
    <row r="31" spans="6:11">
      <c r="F31" s="11" t="s">
        <v>44</v>
      </c>
      <c r="G31" s="19">
        <v>0.17025000000000001</v>
      </c>
      <c r="H31" s="10"/>
      <c r="I31" s="10"/>
      <c r="J31" s="10"/>
      <c r="K31" s="10"/>
    </row>
    <row r="32" spans="6:11">
      <c r="F32" s="10"/>
      <c r="G32" s="20"/>
      <c r="H32" s="10"/>
      <c r="I32" s="10"/>
      <c r="J32" s="10"/>
      <c r="K32" s="10"/>
    </row>
    <row r="33" spans="6:11">
      <c r="F33" s="10"/>
      <c r="G33" s="10"/>
      <c r="H33" s="10"/>
      <c r="I33" s="10"/>
      <c r="J33" s="10"/>
      <c r="K33" s="10"/>
    </row>
  </sheetData>
  <hyperlinks>
    <hyperlink ref="F20" r:id="rId1"/>
    <hyperlink ref="F26" r:id="rId2"/>
    <hyperlink ref="B11" r:id="rId3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Ostapchuk</dc:creator>
  <cp:lastModifiedBy>Thomas Ostapchuk</cp:lastModifiedBy>
  <dcterms:created xsi:type="dcterms:W3CDTF">2013-06-05T15:48:00Z</dcterms:created>
  <dcterms:modified xsi:type="dcterms:W3CDTF">2013-07-02T18:35:16Z</dcterms:modified>
</cp:coreProperties>
</file>